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20" windowHeight="12630" activeTab="0"/>
  </bookViews>
  <sheets>
    <sheet name="01.01.24" sheetId="1" r:id="rId1"/>
  </sheets>
  <definedNames>
    <definedName name="_xlnm.Print_Titles" localSheetId="0">'01.01.24'!$4:$5</definedName>
    <definedName name="_xlnm.Print_Area" localSheetId="0">'01.01.24'!$A$1:$H$75</definedName>
  </definedNames>
  <calcPr fullCalcOnLoad="1"/>
</workbook>
</file>

<file path=xl/sharedStrings.xml><?xml version="1.0" encoding="utf-8"?>
<sst xmlns="http://schemas.openxmlformats.org/spreadsheetml/2006/main" count="78" uniqueCount="52">
  <si>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</si>
  <si>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</si>
  <si>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</si>
  <si>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</si>
  <si>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</si>
  <si>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</si>
  <si>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</si>
  <si>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</si>
  <si>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</si>
  <si>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</si>
  <si>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</si>
  <si>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</si>
  <si>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</si>
  <si>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</si>
  <si>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</si>
  <si>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</si>
  <si>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</si>
  <si>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</si>
  <si>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</si>
  <si>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</si>
  <si>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</si>
  <si>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</si>
  <si>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</si>
  <si>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</si>
  <si>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</si>
  <si>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</si>
  <si>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комплексное благоустройство дворовых территорий</t>
  </si>
  <si>
    <t>9. Здравоохранение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</si>
  <si>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</si>
  <si>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</si>
  <si>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</si>
  <si>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</si>
  <si>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</si>
  <si>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</si>
  <si>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</si>
  <si>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</si>
  <si>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</si>
  <si>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</si>
  <si>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</si>
  <si>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6. Охрана окружающей среды</t>
  </si>
  <si>
    <t>расходы на уплату налогов (0505)</t>
  </si>
  <si>
    <t xml:space="preserve">расходы на уплату налогов </t>
  </si>
  <si>
    <t>в т.ч. оплата труда с начислениями (0505)</t>
  </si>
  <si>
    <t>оплата труда с начислениями (0709)</t>
  </si>
  <si>
    <t>расходы на уплату налогов (0709)</t>
  </si>
  <si>
    <t xml:space="preserve">2.Национальная безопасность и правоохранительная деятельность </t>
  </si>
  <si>
    <t>оплата коммунальных услуг (0709)</t>
  </si>
  <si>
    <t xml:space="preserve">                                                                              О  РАСХОДАХ  БЮДЖЕТА ГОРОДСКОГО ОКРУГА САРАНСК на 01.02.2024 года.</t>
  </si>
  <si>
    <t>План на 2024 год</t>
  </si>
  <si>
    <t>Фактически исполнено                      на 01.02.2024 года</t>
  </si>
  <si>
    <t>увеличение стоимости основных средств</t>
  </si>
  <si>
    <t>увеличение стоимости основных средств  (0505)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</si>
</sst>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0"/>
    <numFmt numFmtId="180" formatCode="0.000000000"/>
    <numFmt numFmtId="181" formatCode="0.00000000000"/>
    <numFmt numFmtId="182" formatCode="0.000000000000"/>
    <numFmt numFmtId="183" formatCode="0.0000000000000"/>
    <numFmt numFmtId="184" formatCode="[$-FC19]d\ mmmm\ yyyy\ &quot;г.&quot;"/>
    <numFmt numFmtId="185" formatCode="#,##0.0"/>
    <numFmt numFmtId="186" formatCode="#,##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#,##0.0000"/>
  </numFmts>
  <fonts count="52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49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49" fontId="33" fillId="0" borderId="2">
      <alignment horizontal="left" vertical="top" wrapText="1"/>
      <protection/>
    </xf>
    <xf numFmtId="0" fontId="31" fillId="20" borderId="0">
      <alignment horizontal="left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1" borderId="12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9" fillId="35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6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5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0" fontId="6" fillId="37" borderId="15" xfId="0" applyFont="1" applyFill="1" applyBorder="1" applyAlignment="1">
      <alignment/>
    </xf>
    <xf numFmtId="185" fontId="6" fillId="37" borderId="15" xfId="0" applyNumberFormat="1" applyFont="1" applyFill="1" applyBorder="1" applyAlignment="1">
      <alignment horizontal="right"/>
    </xf>
    <xf numFmtId="185" fontId="5" fillId="37" borderId="15" xfId="0" applyNumberFormat="1" applyFont="1" applyFill="1" applyBorder="1" applyAlignment="1">
      <alignment horizontal="right"/>
    </xf>
    <xf numFmtId="0" fontId="6" fillId="37" borderId="15" xfId="0" applyFont="1" applyFill="1" applyBorder="1" applyAlignment="1">
      <alignment wrapText="1"/>
    </xf>
    <xf numFmtId="185" fontId="5" fillId="0" borderId="15" xfId="0" applyNumberFormat="1" applyFont="1" applyFill="1" applyBorder="1" applyAlignment="1">
      <alignment horizontal="right"/>
    </xf>
    <xf numFmtId="185" fontId="6" fillId="0" borderId="15" xfId="0" applyNumberFormat="1" applyFont="1" applyFill="1" applyBorder="1" applyAlignment="1">
      <alignment horizontal="right"/>
    </xf>
    <xf numFmtId="185" fontId="49" fillId="0" borderId="15" xfId="84" applyNumberFormat="1" applyFont="1" applyFill="1" applyBorder="1" applyAlignment="1">
      <alignment horizontal="right" vertical="top" shrinkToFit="1"/>
      <protection/>
    </xf>
    <xf numFmtId="185" fontId="50" fillId="0" borderId="15" xfId="0" applyNumberFormat="1" applyFont="1" applyFill="1" applyBorder="1" applyAlignment="1">
      <alignment horizontal="right"/>
    </xf>
    <xf numFmtId="0" fontId="6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right"/>
    </xf>
    <xf numFmtId="0" fontId="5" fillId="37" borderId="15" xfId="0" applyFont="1" applyFill="1" applyBorder="1" applyAlignment="1">
      <alignment wrapText="1"/>
    </xf>
    <xf numFmtId="0" fontId="5" fillId="37" borderId="15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185" fontId="51" fillId="0" borderId="15" xfId="0" applyNumberFormat="1" applyFont="1" applyFill="1" applyBorder="1" applyAlignment="1">
      <alignment horizontal="right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185" fontId="49" fillId="37" borderId="15" xfId="51" applyNumberFormat="1" applyFont="1" applyFill="1" applyBorder="1" applyAlignment="1" applyProtection="1">
      <alignment horizontal="right" shrinkToFit="1"/>
      <protection locked="0"/>
    </xf>
    <xf numFmtId="185" fontId="6" fillId="37" borderId="15" xfId="0" applyNumberFormat="1" applyFont="1" applyFill="1" applyBorder="1" applyAlignment="1">
      <alignment/>
    </xf>
    <xf numFmtId="185" fontId="49" fillId="0" borderId="15" xfId="51" applyNumberFormat="1" applyFont="1" applyFill="1" applyBorder="1" applyAlignment="1" applyProtection="1">
      <alignment horizontal="right" shrinkToFit="1"/>
      <protection locked="0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1">
      <pane ySplit="5" topLeftCell="A49" activePane="bottomLeft" state="frozen"/>
      <selection pane="topLeft" activeCell="A1" sqref="A1"/>
      <selection pane="bottomLeft" activeCell="A52" sqref="A52"/>
    </sheetView>
  </sheetViews>
  <sheetFormatPr defaultColWidth="9.00390625" defaultRowHeight="12.75"/>
  <cols>
    <col min="1" max="1" width="72.625" style="1" customWidth="1"/>
    <col min="2" max="2" width="22.00390625" style="1" customWidth="1"/>
    <col min="3" max="3" width="21.875" style="1" customWidth="1"/>
    <col min="4" max="4" width="16.625" style="1" customWidth="1"/>
    <col min="5" max="5" width="23.00390625" style="1" customWidth="1"/>
    <col min="6" max="6" width="18.25390625" style="1" customWidth="1"/>
    <col min="7" max="7" width="15.875" style="1" customWidth="1"/>
    <col min="8" max="8" width="18.25390625" style="1" customWidth="1"/>
    <col min="9" max="9" width="12.25390625" style="1" customWidth="1"/>
    <col min="10" max="10" width="11.75390625" style="1" bestFit="1" customWidth="1"/>
    <col min="11" max="16384" width="9.125" style="1" customWidth="1"/>
  </cols>
  <sheetData>
    <row r="1" spans="1:8" ht="18.75">
      <c r="A1" s="16" t="s">
        <v>7</v>
      </c>
      <c r="B1" s="17"/>
      <c r="C1" s="17"/>
      <c r="D1" s="17"/>
      <c r="E1" s="17"/>
      <c r="F1" s="17"/>
      <c r="G1" s="17"/>
      <c r="H1" s="17"/>
    </row>
    <row r="2" spans="1:8" ht="19.5" thickBot="1">
      <c r="A2" s="16" t="s">
        <v>47</v>
      </c>
      <c r="B2" s="17"/>
      <c r="C2" s="17"/>
      <c r="D2" s="17"/>
      <c r="E2" s="16"/>
      <c r="F2" s="16"/>
      <c r="G2" s="16"/>
      <c r="H2" s="18" t="s">
        <v>8</v>
      </c>
    </row>
    <row r="3" spans="1:8" ht="14.25" customHeight="1" hidden="1" thickBot="1">
      <c r="A3" s="16"/>
      <c r="B3" s="17"/>
      <c r="C3" s="17"/>
      <c r="D3" s="17"/>
      <c r="E3" s="16"/>
      <c r="F3" s="16"/>
      <c r="G3" s="16"/>
      <c r="H3" s="18"/>
    </row>
    <row r="4" spans="1:8" ht="12.75" customHeight="1">
      <c r="A4" s="23" t="s">
        <v>10</v>
      </c>
      <c r="B4" s="23" t="s">
        <v>48</v>
      </c>
      <c r="C4" s="23" t="s">
        <v>12</v>
      </c>
      <c r="D4" s="23" t="s">
        <v>3</v>
      </c>
      <c r="E4" s="23" t="s">
        <v>49</v>
      </c>
      <c r="F4" s="23" t="s">
        <v>12</v>
      </c>
      <c r="G4" s="23" t="s">
        <v>3</v>
      </c>
      <c r="H4" s="23" t="s">
        <v>11</v>
      </c>
    </row>
    <row r="5" spans="1:8" ht="46.5" customHeight="1">
      <c r="A5" s="24"/>
      <c r="B5" s="25"/>
      <c r="C5" s="26"/>
      <c r="D5" s="26"/>
      <c r="E5" s="26"/>
      <c r="F5" s="26"/>
      <c r="G5" s="26"/>
      <c r="H5" s="26"/>
    </row>
    <row r="6" spans="1:8" ht="18.75">
      <c r="A6" s="8" t="s">
        <v>35</v>
      </c>
      <c r="B6" s="9">
        <v>535296.7</v>
      </c>
      <c r="C6" s="9">
        <v>21448.5</v>
      </c>
      <c r="D6" s="9">
        <f>B6*100/B63</f>
        <v>6.471019968286027</v>
      </c>
      <c r="E6" s="9">
        <v>26714</v>
      </c>
      <c r="F6" s="9">
        <v>615.8</v>
      </c>
      <c r="G6" s="9">
        <f>E6*100/E63</f>
        <v>3.840521462133991</v>
      </c>
      <c r="H6" s="9">
        <f>E6/B6*100</f>
        <v>4.990503397461633</v>
      </c>
    </row>
    <row r="7" spans="1:8" ht="18.75">
      <c r="A7" s="20" t="s">
        <v>1</v>
      </c>
      <c r="B7" s="10">
        <v>378120.2</v>
      </c>
      <c r="C7" s="10">
        <v>17482.1</v>
      </c>
      <c r="D7" s="10"/>
      <c r="E7" s="27">
        <v>20354.1</v>
      </c>
      <c r="F7" s="10">
        <v>607</v>
      </c>
      <c r="G7" s="10"/>
      <c r="H7" s="10">
        <f>E7/B7*100</f>
        <v>5.3829708119270006</v>
      </c>
    </row>
    <row r="8" spans="1:8" ht="16.5" customHeight="1">
      <c r="A8" s="20" t="s">
        <v>2</v>
      </c>
      <c r="B8" s="10">
        <v>21673.4</v>
      </c>
      <c r="C8" s="10">
        <v>0</v>
      </c>
      <c r="D8" s="10"/>
      <c r="E8" s="27">
        <v>1455.9</v>
      </c>
      <c r="F8" s="10"/>
      <c r="G8" s="10"/>
      <c r="H8" s="10">
        <f aca="true" t="shared" si="0" ref="H8:H61">E8/B8*100</f>
        <v>6.717450884494356</v>
      </c>
    </row>
    <row r="9" spans="1:8" ht="0.75" customHeight="1">
      <c r="A9" s="20" t="s">
        <v>4</v>
      </c>
      <c r="B9" s="10"/>
      <c r="C9" s="10"/>
      <c r="D9" s="10"/>
      <c r="E9" s="10"/>
      <c r="F9" s="10"/>
      <c r="G9" s="10"/>
      <c r="H9" s="10"/>
    </row>
    <row r="10" spans="1:8" ht="18" customHeight="1">
      <c r="A10" s="20" t="s">
        <v>9</v>
      </c>
      <c r="B10" s="27">
        <v>1242.7</v>
      </c>
      <c r="C10" s="10">
        <v>0</v>
      </c>
      <c r="D10" s="10"/>
      <c r="E10" s="27">
        <v>584.7</v>
      </c>
      <c r="F10" s="10"/>
      <c r="G10" s="10"/>
      <c r="H10" s="10">
        <f>E10/B10*100</f>
        <v>47.05077653496419</v>
      </c>
    </row>
    <row r="11" spans="1:8" ht="18.75">
      <c r="A11" s="20" t="s">
        <v>50</v>
      </c>
      <c r="B11" s="10">
        <v>10716.3</v>
      </c>
      <c r="C11" s="10">
        <v>0</v>
      </c>
      <c r="D11" s="10"/>
      <c r="E11" s="27">
        <v>0</v>
      </c>
      <c r="F11" s="10"/>
      <c r="G11" s="10"/>
      <c r="H11" s="10">
        <f t="shared" si="0"/>
        <v>0</v>
      </c>
    </row>
    <row r="12" spans="1:8" ht="18.75">
      <c r="A12" s="20" t="s">
        <v>13</v>
      </c>
      <c r="B12" s="10">
        <f>B6-B7-B8-B9-B10-B11</f>
        <v>123544.09999999993</v>
      </c>
      <c r="C12" s="10">
        <f>C6-C7-C8-C10-C11</f>
        <v>3966.4000000000015</v>
      </c>
      <c r="D12" s="10"/>
      <c r="E12" s="10">
        <f>E6-E7-E8-E10-E11</f>
        <v>4319.300000000002</v>
      </c>
      <c r="F12" s="10">
        <f>F6-F7-F8-F9-F10-F11</f>
        <v>8.799999999999955</v>
      </c>
      <c r="G12" s="10"/>
      <c r="H12" s="10">
        <f>E12/B12*100</f>
        <v>3.4961604803466972</v>
      </c>
    </row>
    <row r="13" spans="1:8" ht="35.25" customHeight="1">
      <c r="A13" s="11" t="s">
        <v>45</v>
      </c>
      <c r="B13" s="9">
        <v>24383.5</v>
      </c>
      <c r="C13" s="9">
        <v>9843.6</v>
      </c>
      <c r="D13" s="9">
        <f>B13*100/B63</f>
        <v>0.2947638485286802</v>
      </c>
      <c r="E13" s="9">
        <v>727.8</v>
      </c>
      <c r="F13" s="28">
        <v>461.6</v>
      </c>
      <c r="G13" s="9">
        <f>E13*100/E63</f>
        <v>0.10463171071876613</v>
      </c>
      <c r="H13" s="9">
        <f t="shared" si="0"/>
        <v>2.984805298665081</v>
      </c>
    </row>
    <row r="14" spans="1:8" ht="16.5" customHeight="1">
      <c r="A14" s="20" t="s">
        <v>1</v>
      </c>
      <c r="B14" s="10">
        <v>17603.3</v>
      </c>
      <c r="C14" s="10">
        <v>9673.5</v>
      </c>
      <c r="D14" s="10"/>
      <c r="E14" s="10">
        <f>F14+262.8</f>
        <v>724.4000000000001</v>
      </c>
      <c r="F14" s="10">
        <v>461.6</v>
      </c>
      <c r="G14" s="10"/>
      <c r="H14" s="10">
        <f t="shared" si="0"/>
        <v>4.1151375026273485</v>
      </c>
    </row>
    <row r="15" spans="1:8" ht="18.75">
      <c r="A15" s="20" t="s">
        <v>50</v>
      </c>
      <c r="B15" s="12">
        <v>350</v>
      </c>
      <c r="C15" s="12">
        <v>0</v>
      </c>
      <c r="D15" s="12"/>
      <c r="E15" s="12">
        <v>0</v>
      </c>
      <c r="F15" s="12"/>
      <c r="G15" s="12"/>
      <c r="H15" s="12">
        <f>E15/B15*100</f>
        <v>0</v>
      </c>
    </row>
    <row r="16" spans="1:8" ht="18.75">
      <c r="A16" s="20" t="s">
        <v>13</v>
      </c>
      <c r="B16" s="12">
        <f>B13-B14</f>
        <v>6780.200000000001</v>
      </c>
      <c r="C16" s="12">
        <f>C13-C14</f>
        <v>170.10000000000036</v>
      </c>
      <c r="D16" s="12"/>
      <c r="E16" s="12">
        <f>E13-E14</f>
        <v>3.3999999999998636</v>
      </c>
      <c r="F16" s="12">
        <f>F13-F14</f>
        <v>0</v>
      </c>
      <c r="G16" s="12"/>
      <c r="H16" s="12">
        <f t="shared" si="0"/>
        <v>0.05014601339193332</v>
      </c>
    </row>
    <row r="17" spans="1:8" ht="18.75">
      <c r="A17" s="8" t="s">
        <v>5</v>
      </c>
      <c r="B17" s="13">
        <v>1317099.1</v>
      </c>
      <c r="C17" s="13">
        <v>492942</v>
      </c>
      <c r="D17" s="13">
        <f>B17*100/B63</f>
        <v>15.92196360693342</v>
      </c>
      <c r="E17" s="13">
        <v>175264.135</v>
      </c>
      <c r="F17" s="13">
        <v>65511.6</v>
      </c>
      <c r="G17" s="13">
        <f>E17*100/E63</f>
        <v>25.19673848955039</v>
      </c>
      <c r="H17" s="13">
        <f t="shared" si="0"/>
        <v>13.306829759431164</v>
      </c>
    </row>
    <row r="18" spans="1:8" ht="18.75">
      <c r="A18" s="19" t="s">
        <v>17</v>
      </c>
      <c r="B18" s="12">
        <v>15994</v>
      </c>
      <c r="C18" s="12">
        <v>0</v>
      </c>
      <c r="D18" s="12"/>
      <c r="E18" s="12">
        <v>0</v>
      </c>
      <c r="F18" s="12">
        <v>0</v>
      </c>
      <c r="G18" s="13"/>
      <c r="H18" s="12">
        <f t="shared" si="0"/>
        <v>0</v>
      </c>
    </row>
    <row r="19" spans="1:8" ht="16.5" customHeight="1">
      <c r="A19" s="20" t="s">
        <v>2</v>
      </c>
      <c r="B19" s="12">
        <v>500</v>
      </c>
      <c r="C19" s="12">
        <v>0</v>
      </c>
      <c r="D19" s="12"/>
      <c r="E19" s="29">
        <v>88.5</v>
      </c>
      <c r="F19" s="12"/>
      <c r="G19" s="12"/>
      <c r="H19" s="12">
        <f>E19/B19*100</f>
        <v>17.7</v>
      </c>
    </row>
    <row r="20" spans="1:8" ht="18" customHeight="1" hidden="1">
      <c r="A20" s="20" t="s">
        <v>9</v>
      </c>
      <c r="B20" s="29">
        <v>0</v>
      </c>
      <c r="C20" s="12">
        <v>0</v>
      </c>
      <c r="D20" s="12"/>
      <c r="E20" s="29">
        <v>0</v>
      </c>
      <c r="F20" s="12"/>
      <c r="G20" s="12"/>
      <c r="H20" s="12" t="e">
        <f>E20/B20*100</f>
        <v>#DIV/0!</v>
      </c>
    </row>
    <row r="21" spans="1:8" ht="18.75">
      <c r="A21" s="20" t="s">
        <v>50</v>
      </c>
      <c r="B21" s="12">
        <v>11100</v>
      </c>
      <c r="C21" s="12">
        <v>0</v>
      </c>
      <c r="D21" s="12"/>
      <c r="E21" s="12">
        <v>4760</v>
      </c>
      <c r="F21" s="12"/>
      <c r="G21" s="12"/>
      <c r="H21" s="12">
        <f>E21/B21*100</f>
        <v>42.88288288288288</v>
      </c>
    </row>
    <row r="22" spans="1:10" ht="18.75">
      <c r="A22" s="8" t="s">
        <v>6</v>
      </c>
      <c r="B22" s="13">
        <v>1150847.5</v>
      </c>
      <c r="C22" s="13">
        <v>250691.4</v>
      </c>
      <c r="D22" s="13">
        <f>B22*100/B63</f>
        <v>13.912204489495368</v>
      </c>
      <c r="E22" s="13">
        <v>79253.036</v>
      </c>
      <c r="F22" s="13">
        <v>25961.6</v>
      </c>
      <c r="G22" s="13">
        <f>E22*100/E63</f>
        <v>11.393763034262102</v>
      </c>
      <c r="H22" s="13">
        <f t="shared" si="0"/>
        <v>6.886493301675503</v>
      </c>
      <c r="J22" s="6">
        <f>F27+F33+F37</f>
        <v>25961.6</v>
      </c>
    </row>
    <row r="23" spans="1:8" ht="18.75">
      <c r="A23" s="20" t="s">
        <v>42</v>
      </c>
      <c r="B23" s="12">
        <v>56202.9</v>
      </c>
      <c r="C23" s="12">
        <v>0</v>
      </c>
      <c r="D23" s="12"/>
      <c r="E23" s="12">
        <v>1780.5</v>
      </c>
      <c r="F23" s="12">
        <v>0</v>
      </c>
      <c r="G23" s="12"/>
      <c r="H23" s="12">
        <f t="shared" si="0"/>
        <v>3.167985993605312</v>
      </c>
    </row>
    <row r="24" spans="1:8" ht="18.75">
      <c r="A24" s="20" t="s">
        <v>34</v>
      </c>
      <c r="B24" s="12">
        <v>1376.9</v>
      </c>
      <c r="C24" s="12">
        <v>0</v>
      </c>
      <c r="D24" s="12"/>
      <c r="E24" s="12">
        <v>17.9</v>
      </c>
      <c r="F24" s="12">
        <v>0</v>
      </c>
      <c r="G24" s="12"/>
      <c r="H24" s="12">
        <f>E24/B24*100</f>
        <v>1.3000217880746603</v>
      </c>
    </row>
    <row r="25" spans="1:8" ht="18" customHeight="1">
      <c r="A25" s="20" t="s">
        <v>40</v>
      </c>
      <c r="B25" s="29">
        <v>74394.7</v>
      </c>
      <c r="C25" s="12">
        <v>0</v>
      </c>
      <c r="D25" s="12"/>
      <c r="E25" s="29">
        <v>0</v>
      </c>
      <c r="F25" s="12"/>
      <c r="G25" s="12"/>
      <c r="H25" s="12">
        <f>E25/B25*100</f>
        <v>0</v>
      </c>
    </row>
    <row r="26" spans="1:8" ht="18.75">
      <c r="A26" s="20" t="s">
        <v>51</v>
      </c>
      <c r="B26" s="12">
        <v>152.1</v>
      </c>
      <c r="C26" s="12">
        <v>0</v>
      </c>
      <c r="D26" s="12"/>
      <c r="E26" s="12">
        <v>6.5</v>
      </c>
      <c r="F26" s="12"/>
      <c r="G26" s="12"/>
      <c r="H26" s="12">
        <f>E26/B26*100</f>
        <v>4.273504273504273</v>
      </c>
    </row>
    <row r="27" spans="1:8" ht="18.75">
      <c r="A27" s="20" t="s">
        <v>18</v>
      </c>
      <c r="B27" s="12">
        <v>106900</v>
      </c>
      <c r="C27" s="12">
        <v>0</v>
      </c>
      <c r="D27" s="12"/>
      <c r="E27" s="12">
        <v>4764.547</v>
      </c>
      <c r="F27" s="12">
        <v>0</v>
      </c>
      <c r="G27" s="12"/>
      <c r="H27" s="12">
        <f t="shared" si="0"/>
        <v>4.45701309635173</v>
      </c>
    </row>
    <row r="28" spans="1:8" ht="18.75">
      <c r="A28" s="20" t="s">
        <v>28</v>
      </c>
      <c r="B28" s="12">
        <v>0</v>
      </c>
      <c r="C28" s="12">
        <v>0</v>
      </c>
      <c r="D28" s="12"/>
      <c r="E28" s="12">
        <v>0</v>
      </c>
      <c r="F28" s="12">
        <v>0</v>
      </c>
      <c r="G28" s="12"/>
      <c r="H28" s="12">
        <v>0</v>
      </c>
    </row>
    <row r="29" spans="1:8" ht="54" customHeight="1" hidden="1">
      <c r="A29" s="19" t="s">
        <v>38</v>
      </c>
      <c r="B29" s="12">
        <v>0</v>
      </c>
      <c r="C29" s="12">
        <v>0</v>
      </c>
      <c r="D29" s="12"/>
      <c r="E29" s="12">
        <v>0</v>
      </c>
      <c r="F29" s="12">
        <v>0</v>
      </c>
      <c r="G29" s="13"/>
      <c r="H29" s="12">
        <v>0</v>
      </c>
    </row>
    <row r="30" spans="1:8" ht="37.5" customHeight="1" hidden="1">
      <c r="A30" s="19" t="s">
        <v>26</v>
      </c>
      <c r="B30" s="12"/>
      <c r="C30" s="12"/>
      <c r="D30" s="12"/>
      <c r="E30" s="12"/>
      <c r="F30" s="12"/>
      <c r="G30" s="13"/>
      <c r="H30" s="12" t="e">
        <f t="shared" si="0"/>
        <v>#DIV/0!</v>
      </c>
    </row>
    <row r="31" spans="1:8" ht="16.5" customHeight="1" hidden="1">
      <c r="A31" s="20" t="s">
        <v>2</v>
      </c>
      <c r="B31" s="12">
        <v>0</v>
      </c>
      <c r="C31" s="12">
        <v>0</v>
      </c>
      <c r="D31" s="12"/>
      <c r="E31" s="12">
        <v>0</v>
      </c>
      <c r="F31" s="12"/>
      <c r="G31" s="12"/>
      <c r="H31" s="12" t="e">
        <f t="shared" si="0"/>
        <v>#DIV/0!</v>
      </c>
    </row>
    <row r="32" spans="1:8" ht="18.75" hidden="1">
      <c r="A32" s="20" t="s">
        <v>50</v>
      </c>
      <c r="B32" s="12">
        <v>0</v>
      </c>
      <c r="C32" s="12">
        <v>0</v>
      </c>
      <c r="D32" s="12"/>
      <c r="E32" s="12">
        <v>0</v>
      </c>
      <c r="F32" s="12"/>
      <c r="G32" s="12"/>
      <c r="H32" s="12" t="e">
        <f t="shared" si="0"/>
        <v>#DIV/0!</v>
      </c>
    </row>
    <row r="33" spans="1:8" ht="21" customHeight="1">
      <c r="A33" s="19" t="s">
        <v>16</v>
      </c>
      <c r="B33" s="12">
        <v>317860.4</v>
      </c>
      <c r="C33" s="12">
        <v>245905.5</v>
      </c>
      <c r="D33" s="12"/>
      <c r="E33" s="12">
        <v>26241.107</v>
      </c>
      <c r="F33" s="12">
        <v>25961.6</v>
      </c>
      <c r="G33" s="13"/>
      <c r="H33" s="12">
        <f t="shared" si="0"/>
        <v>8.25554457239719</v>
      </c>
    </row>
    <row r="34" spans="1:8" ht="21.75" customHeight="1">
      <c r="A34" s="20" t="s">
        <v>28</v>
      </c>
      <c r="B34" s="12">
        <v>1000</v>
      </c>
      <c r="C34" s="12">
        <v>0</v>
      </c>
      <c r="D34" s="12"/>
      <c r="E34" s="12">
        <v>0</v>
      </c>
      <c r="F34" s="12">
        <v>0</v>
      </c>
      <c r="G34" s="13"/>
      <c r="H34" s="12">
        <f t="shared" si="0"/>
        <v>0</v>
      </c>
    </row>
    <row r="35" spans="1:8" ht="16.5" customHeight="1">
      <c r="A35" s="20" t="s">
        <v>2</v>
      </c>
      <c r="B35" s="12">
        <v>6000</v>
      </c>
      <c r="C35" s="12">
        <v>0</v>
      </c>
      <c r="D35" s="12"/>
      <c r="E35" s="29">
        <v>156.9</v>
      </c>
      <c r="F35" s="12"/>
      <c r="G35" s="12"/>
      <c r="H35" s="12">
        <f>E35/B35*100</f>
        <v>2.6149999999999998</v>
      </c>
    </row>
    <row r="36" spans="1:8" ht="18.75">
      <c r="A36" s="20" t="s">
        <v>50</v>
      </c>
      <c r="B36" s="12">
        <v>20000</v>
      </c>
      <c r="C36" s="12">
        <v>0</v>
      </c>
      <c r="D36" s="12"/>
      <c r="E36" s="12">
        <v>0</v>
      </c>
      <c r="F36" s="12"/>
      <c r="G36" s="12"/>
      <c r="H36" s="12">
        <f>E36/B36*100</f>
        <v>0</v>
      </c>
    </row>
    <row r="37" spans="1:8" ht="18.75" customHeight="1">
      <c r="A37" s="19" t="s">
        <v>24</v>
      </c>
      <c r="B37" s="12">
        <v>556465.8</v>
      </c>
      <c r="C37" s="12">
        <v>4785.9</v>
      </c>
      <c r="D37" s="12"/>
      <c r="E37" s="12">
        <v>45759.424</v>
      </c>
      <c r="F37" s="12">
        <v>0</v>
      </c>
      <c r="G37" s="13"/>
      <c r="H37" s="12">
        <f t="shared" si="0"/>
        <v>8.223223062405632</v>
      </c>
    </row>
    <row r="38" spans="1:8" ht="21" customHeight="1">
      <c r="A38" s="19" t="s">
        <v>19</v>
      </c>
      <c r="B38" s="12">
        <v>40000</v>
      </c>
      <c r="C38" s="12">
        <v>0</v>
      </c>
      <c r="D38" s="12"/>
      <c r="E38" s="12">
        <v>4610.1</v>
      </c>
      <c r="F38" s="12">
        <v>0</v>
      </c>
      <c r="G38" s="13"/>
      <c r="H38" s="12">
        <f t="shared" si="0"/>
        <v>11.525250000000002</v>
      </c>
    </row>
    <row r="39" spans="1:8" ht="19.5" customHeight="1">
      <c r="A39" s="19" t="s">
        <v>20</v>
      </c>
      <c r="B39" s="12">
        <v>204000</v>
      </c>
      <c r="C39" s="12">
        <v>0</v>
      </c>
      <c r="D39" s="12"/>
      <c r="E39" s="12">
        <v>25154.2</v>
      </c>
      <c r="F39" s="12">
        <v>0</v>
      </c>
      <c r="G39" s="13"/>
      <c r="H39" s="12">
        <f t="shared" si="0"/>
        <v>12.330490196078433</v>
      </c>
    </row>
    <row r="40" spans="1:8" ht="16.5" customHeight="1">
      <c r="A40" s="20" t="s">
        <v>2</v>
      </c>
      <c r="B40" s="12">
        <v>21850</v>
      </c>
      <c r="C40" s="12">
        <v>0</v>
      </c>
      <c r="D40" s="12"/>
      <c r="E40" s="29">
        <v>1577</v>
      </c>
      <c r="F40" s="12"/>
      <c r="G40" s="12"/>
      <c r="H40" s="12">
        <f t="shared" si="0"/>
        <v>7.217391304347825</v>
      </c>
    </row>
    <row r="41" spans="1:8" ht="18" customHeight="1" hidden="1">
      <c r="A41" s="20" t="s">
        <v>41</v>
      </c>
      <c r="B41" s="29">
        <v>0</v>
      </c>
      <c r="C41" s="12">
        <v>0</v>
      </c>
      <c r="D41" s="12"/>
      <c r="E41" s="29">
        <v>0</v>
      </c>
      <c r="F41" s="12"/>
      <c r="G41" s="12"/>
      <c r="H41" s="12" t="e">
        <f>E41/B41*100</f>
        <v>#DIV/0!</v>
      </c>
    </row>
    <row r="42" spans="1:8" ht="18.75">
      <c r="A42" s="20" t="s">
        <v>50</v>
      </c>
      <c r="B42" s="12">
        <v>27873.8</v>
      </c>
      <c r="C42" s="12">
        <v>0</v>
      </c>
      <c r="D42" s="12"/>
      <c r="E42" s="12">
        <v>2768</v>
      </c>
      <c r="F42" s="12"/>
      <c r="G42" s="12"/>
      <c r="H42" s="12">
        <f>E42/B42*100</f>
        <v>9.930472343204013</v>
      </c>
    </row>
    <row r="43" spans="1:8" ht="18.75" customHeight="1">
      <c r="A43" s="19" t="s">
        <v>29</v>
      </c>
      <c r="B43" s="12">
        <v>169621.3</v>
      </c>
      <c r="C43" s="12">
        <v>0</v>
      </c>
      <c r="D43" s="12"/>
      <c r="E43" s="12">
        <v>2487.957</v>
      </c>
      <c r="F43" s="12">
        <v>0</v>
      </c>
      <c r="G43" s="13"/>
      <c r="H43" s="12">
        <f t="shared" si="0"/>
        <v>1.4667715670142842</v>
      </c>
    </row>
    <row r="44" spans="1:8" s="2" customFormat="1" ht="21.75" customHeight="1" hidden="1">
      <c r="A44" s="11" t="s">
        <v>39</v>
      </c>
      <c r="B44" s="13">
        <v>0</v>
      </c>
      <c r="C44" s="13">
        <v>0</v>
      </c>
      <c r="D44" s="13">
        <f>B44*100/B62</f>
        <v>0</v>
      </c>
      <c r="E44" s="13">
        <v>0</v>
      </c>
      <c r="F44" s="13">
        <v>0</v>
      </c>
      <c r="G44" s="13">
        <f>E44*100/E62</f>
        <v>0</v>
      </c>
      <c r="H44" s="12" t="e">
        <f t="shared" si="0"/>
        <v>#DIV/0!</v>
      </c>
    </row>
    <row r="45" spans="1:8" ht="21.75" customHeight="1">
      <c r="A45" s="8" t="s">
        <v>14</v>
      </c>
      <c r="B45" s="13">
        <v>4591185.44</v>
      </c>
      <c r="C45" s="13">
        <v>3332767.6</v>
      </c>
      <c r="D45" s="13">
        <f>B45*100/B63</f>
        <v>55.50128117797864</v>
      </c>
      <c r="E45" s="13">
        <v>385888.886</v>
      </c>
      <c r="F45" s="13">
        <v>230815.2</v>
      </c>
      <c r="G45" s="13">
        <f>E45*100/E63</f>
        <v>55.47707376963304</v>
      </c>
      <c r="H45" s="13">
        <f t="shared" si="0"/>
        <v>8.404994549730057</v>
      </c>
    </row>
    <row r="46" spans="1:8" ht="33.75">
      <c r="A46" s="19" t="s">
        <v>21</v>
      </c>
      <c r="B46" s="12">
        <f>B45-B47</f>
        <v>4065868.9400000004</v>
      </c>
      <c r="C46" s="12">
        <f>C45-C47</f>
        <v>3022803.7</v>
      </c>
      <c r="D46" s="12"/>
      <c r="E46" s="12">
        <f>E45-E47</f>
        <v>364238.886</v>
      </c>
      <c r="F46" s="12">
        <f>F45-F47</f>
        <v>230815.2</v>
      </c>
      <c r="G46" s="12"/>
      <c r="H46" s="12">
        <f>E46/B46*100</f>
        <v>8.958451228386126</v>
      </c>
    </row>
    <row r="47" spans="1:8" ht="18.75">
      <c r="A47" s="20" t="s">
        <v>22</v>
      </c>
      <c r="B47" s="12">
        <v>525316.5</v>
      </c>
      <c r="C47" s="12">
        <v>309963.9</v>
      </c>
      <c r="D47" s="12"/>
      <c r="E47" s="14">
        <v>21650</v>
      </c>
      <c r="F47" s="12">
        <v>0</v>
      </c>
      <c r="G47" s="12"/>
      <c r="H47" s="12">
        <f t="shared" si="0"/>
        <v>4.121324953623197</v>
      </c>
    </row>
    <row r="48" spans="1:8" ht="18.75">
      <c r="A48" s="20" t="s">
        <v>43</v>
      </c>
      <c r="B48" s="12">
        <v>23700</v>
      </c>
      <c r="C48" s="12"/>
      <c r="D48" s="12"/>
      <c r="E48" s="29">
        <v>1802.1</v>
      </c>
      <c r="F48" s="12"/>
      <c r="G48" s="12"/>
      <c r="H48" s="12">
        <f>E48/B48*100</f>
        <v>7.60379746835443</v>
      </c>
    </row>
    <row r="49" spans="1:8" ht="18.75">
      <c r="A49" s="20" t="s">
        <v>46</v>
      </c>
      <c r="B49" s="12">
        <v>50</v>
      </c>
      <c r="C49" s="12">
        <v>0</v>
      </c>
      <c r="D49" s="12"/>
      <c r="E49" s="12">
        <v>3</v>
      </c>
      <c r="F49" s="12">
        <v>0</v>
      </c>
      <c r="G49" s="12"/>
      <c r="H49" s="12">
        <f>E49/B49*100</f>
        <v>6</v>
      </c>
    </row>
    <row r="50" spans="1:8" ht="18" customHeight="1">
      <c r="A50" s="20" t="s">
        <v>44</v>
      </c>
      <c r="B50" s="29">
        <v>110</v>
      </c>
      <c r="C50" s="12">
        <v>0</v>
      </c>
      <c r="D50" s="12"/>
      <c r="E50" s="29">
        <v>0</v>
      </c>
      <c r="F50" s="12"/>
      <c r="G50" s="12"/>
      <c r="H50" s="12">
        <f>E50/B50*100</f>
        <v>0</v>
      </c>
    </row>
    <row r="51" spans="1:8" ht="18.75">
      <c r="A51" s="20" t="s">
        <v>50</v>
      </c>
      <c r="B51" s="12">
        <v>159.7</v>
      </c>
      <c r="C51" s="12">
        <v>0</v>
      </c>
      <c r="D51" s="12"/>
      <c r="E51" s="12">
        <v>0</v>
      </c>
      <c r="F51" s="12"/>
      <c r="G51" s="12"/>
      <c r="H51" s="12">
        <f>E51/B51*100</f>
        <v>0</v>
      </c>
    </row>
    <row r="52" spans="1:8" ht="18.75">
      <c r="A52" s="8" t="s">
        <v>15</v>
      </c>
      <c r="B52" s="13">
        <v>266345.8</v>
      </c>
      <c r="C52" s="13">
        <v>0</v>
      </c>
      <c r="D52" s="13">
        <f>B52*100/B63</f>
        <v>3.2197638996637132</v>
      </c>
      <c r="E52" s="13">
        <v>12165.012</v>
      </c>
      <c r="F52" s="13">
        <v>0</v>
      </c>
      <c r="G52" s="13">
        <f>E52*100/E63</f>
        <v>1.7488953235426197</v>
      </c>
      <c r="H52" s="13">
        <f t="shared" si="0"/>
        <v>4.567375194202424</v>
      </c>
    </row>
    <row r="53" spans="1:8" ht="33" customHeight="1">
      <c r="A53" s="19" t="s">
        <v>21</v>
      </c>
      <c r="B53" s="12">
        <f>B52-B54-B55</f>
        <v>198009.5</v>
      </c>
      <c r="C53" s="12">
        <f>C52-C54-C55</f>
        <v>0</v>
      </c>
      <c r="D53" s="12"/>
      <c r="E53" s="12">
        <f>E52-E54-E55</f>
        <v>8274.702000000001</v>
      </c>
      <c r="F53" s="12">
        <f>F52-F54-F55</f>
        <v>0</v>
      </c>
      <c r="G53" s="12"/>
      <c r="H53" s="12">
        <f t="shared" si="0"/>
        <v>4.17894191945336</v>
      </c>
    </row>
    <row r="54" spans="1:8" ht="17.25" customHeight="1">
      <c r="A54" s="20" t="s">
        <v>22</v>
      </c>
      <c r="B54" s="15">
        <v>44992.5</v>
      </c>
      <c r="C54" s="15"/>
      <c r="D54" s="12"/>
      <c r="E54" s="12">
        <v>2485.2</v>
      </c>
      <c r="F54" s="15"/>
      <c r="G54" s="12"/>
      <c r="H54" s="12">
        <f t="shared" si="0"/>
        <v>5.52358726454409</v>
      </c>
    </row>
    <row r="55" spans="1:8" s="3" customFormat="1" ht="16.5" customHeight="1">
      <c r="A55" s="20" t="s">
        <v>33</v>
      </c>
      <c r="B55" s="12">
        <v>23343.8</v>
      </c>
      <c r="C55" s="12">
        <v>0</v>
      </c>
      <c r="D55" s="12"/>
      <c r="E55" s="12">
        <v>1405.11</v>
      </c>
      <c r="F55" s="12"/>
      <c r="G55" s="12"/>
      <c r="H55" s="12">
        <f t="shared" si="0"/>
        <v>6.01919995887559</v>
      </c>
    </row>
    <row r="56" spans="1:8" ht="0.75" customHeight="1" hidden="1">
      <c r="A56" s="8" t="s">
        <v>27</v>
      </c>
      <c r="B56" s="13"/>
      <c r="C56" s="13"/>
      <c r="D56" s="13"/>
      <c r="E56" s="13"/>
      <c r="F56" s="13"/>
      <c r="G56" s="13"/>
      <c r="H56" s="13"/>
    </row>
    <row r="57" spans="1:8" ht="20.25" customHeight="1">
      <c r="A57" s="8" t="s">
        <v>30</v>
      </c>
      <c r="B57" s="13">
        <v>202489.5</v>
      </c>
      <c r="C57" s="13">
        <v>145683.6</v>
      </c>
      <c r="D57" s="13">
        <f>B57*100/B63</f>
        <v>2.447826780677433</v>
      </c>
      <c r="E57" s="13">
        <v>4100.072</v>
      </c>
      <c r="F57" s="13">
        <v>2393.7</v>
      </c>
      <c r="G57" s="13">
        <f>E57*100/E63</f>
        <v>0.5894442806129608</v>
      </c>
      <c r="H57" s="13">
        <f t="shared" si="0"/>
        <v>2.024831904864203</v>
      </c>
    </row>
    <row r="58" spans="1:8" ht="20.25" customHeight="1">
      <c r="A58" s="8" t="s">
        <v>31</v>
      </c>
      <c r="B58" s="13">
        <v>14567.7</v>
      </c>
      <c r="C58" s="13">
        <v>0</v>
      </c>
      <c r="D58" s="13">
        <f>B58/B63*100</f>
        <v>0.17610397671422293</v>
      </c>
      <c r="E58" s="13">
        <v>594.1</v>
      </c>
      <c r="F58" s="13">
        <v>0</v>
      </c>
      <c r="G58" s="13">
        <f>E58/E63*100</f>
        <v>0.08541041403959737</v>
      </c>
      <c r="H58" s="13">
        <f t="shared" si="0"/>
        <v>4.078200402259794</v>
      </c>
    </row>
    <row r="59" spans="1:9" ht="33.75">
      <c r="A59" s="19" t="s">
        <v>21</v>
      </c>
      <c r="B59" s="12">
        <v>10464.7</v>
      </c>
      <c r="C59" s="12">
        <v>0</v>
      </c>
      <c r="D59" s="12"/>
      <c r="E59" s="12">
        <v>594.1</v>
      </c>
      <c r="F59" s="12">
        <f>F58-F60</f>
        <v>0</v>
      </c>
      <c r="G59" s="13"/>
      <c r="H59" s="12">
        <f t="shared" si="0"/>
        <v>5.677181381214941</v>
      </c>
      <c r="I59" s="6"/>
    </row>
    <row r="60" spans="1:8" ht="15" customHeight="1">
      <c r="A60" s="20" t="s">
        <v>22</v>
      </c>
      <c r="B60" s="12">
        <v>3000</v>
      </c>
      <c r="C60" s="12">
        <v>0</v>
      </c>
      <c r="D60" s="12"/>
      <c r="E60" s="12">
        <v>0</v>
      </c>
      <c r="F60" s="12">
        <v>0</v>
      </c>
      <c r="G60" s="13"/>
      <c r="H60" s="12">
        <f t="shared" si="0"/>
        <v>0</v>
      </c>
    </row>
    <row r="61" spans="1:8" ht="15.75" customHeight="1">
      <c r="A61" s="20" t="s">
        <v>50</v>
      </c>
      <c r="B61" s="12">
        <v>1103</v>
      </c>
      <c r="C61" s="12">
        <v>0</v>
      </c>
      <c r="D61" s="12"/>
      <c r="E61" s="12">
        <v>0</v>
      </c>
      <c r="F61" s="12"/>
      <c r="G61" s="12"/>
      <c r="H61" s="12">
        <f t="shared" si="0"/>
        <v>0</v>
      </c>
    </row>
    <row r="62" spans="1:8" ht="18.75">
      <c r="A62" s="8" t="s">
        <v>32</v>
      </c>
      <c r="B62" s="13">
        <v>170000</v>
      </c>
      <c r="C62" s="13">
        <v>0</v>
      </c>
      <c r="D62" s="13">
        <f>B62/B63*100</f>
        <v>2.0550722517225024</v>
      </c>
      <c r="E62" s="13">
        <v>10875.584</v>
      </c>
      <c r="F62" s="13">
        <v>0</v>
      </c>
      <c r="G62" s="13">
        <f>E62/E63*100</f>
        <v>1.563521515506515</v>
      </c>
      <c r="H62" s="13">
        <f>E62/B62*100</f>
        <v>6.397402352941177</v>
      </c>
    </row>
    <row r="63" spans="1:8" ht="21" customHeight="1">
      <c r="A63" s="21" t="s">
        <v>0</v>
      </c>
      <c r="B63" s="22">
        <f>B6+B13+B17+B22+B45+B52+B56+B57+B58+B62+B44</f>
        <v>8272215.24</v>
      </c>
      <c r="C63" s="22">
        <f>C6+C13+C17+C22+C45+C52+C56+C57+C58+C62+C44</f>
        <v>4253376.7</v>
      </c>
      <c r="D63" s="13">
        <f>D6+D13+D17+D22+D45+D52+D55+D57+D58+D62</f>
        <v>100</v>
      </c>
      <c r="E63" s="22">
        <f>E6+E13+E17+E22+E45+E52+E56+E57+E58+E62+E44</f>
        <v>695582.6250000001</v>
      </c>
      <c r="F63" s="22">
        <f>F6+F13+F17+F22+F45+F52+F56+F57+F58+F62</f>
        <v>325759.50000000006</v>
      </c>
      <c r="G63" s="13">
        <f>G6+G13+G17+G22+G45+G52+G55+G57+G58+G62</f>
        <v>99.99999999999999</v>
      </c>
      <c r="H63" s="13">
        <f aca="true" t="shared" si="1" ref="H63:H70">E63/B63*100</f>
        <v>8.408662067163524</v>
      </c>
    </row>
    <row r="64" spans="1:8" ht="18.75">
      <c r="A64" s="20" t="s">
        <v>25</v>
      </c>
      <c r="B64" s="12">
        <f>B7+B14+B23+B48</f>
        <v>475626.4</v>
      </c>
      <c r="C64" s="12">
        <f>C7+C14+C23</f>
        <v>27155.6</v>
      </c>
      <c r="D64" s="12">
        <f>B64/B63*100</f>
        <v>5.749685981333339</v>
      </c>
      <c r="E64" s="12">
        <f>E7+E14+E23+E48</f>
        <v>24661.1</v>
      </c>
      <c r="F64" s="12">
        <f>F7+F14+F23</f>
        <v>1068.6</v>
      </c>
      <c r="G64" s="12">
        <f>E64/E63*100</f>
        <v>3.5453875806630437</v>
      </c>
      <c r="H64" s="12">
        <f t="shared" si="1"/>
        <v>5.184972911512061</v>
      </c>
    </row>
    <row r="65" spans="1:8" ht="15.75" customHeight="1">
      <c r="A65" s="20" t="s">
        <v>2</v>
      </c>
      <c r="B65" s="12">
        <f>B8+B24+B19+B31+B40+B49+B35</f>
        <v>51450.3</v>
      </c>
      <c r="C65" s="12">
        <f>C8+C24</f>
        <v>0</v>
      </c>
      <c r="D65" s="12">
        <f>B65/B63*100</f>
        <v>0.6219651992517545</v>
      </c>
      <c r="E65" s="12">
        <f>E8+E24+E19+E31+E40+E49+E35</f>
        <v>3299.2000000000003</v>
      </c>
      <c r="F65" s="12">
        <f>F8+F24</f>
        <v>0</v>
      </c>
      <c r="G65" s="12">
        <f>E65/E63*100</f>
        <v>0.47430741962538236</v>
      </c>
      <c r="H65" s="12">
        <f t="shared" si="1"/>
        <v>6.412401871320478</v>
      </c>
    </row>
    <row r="66" spans="1:8" ht="15" customHeight="1">
      <c r="A66" s="20" t="s">
        <v>9</v>
      </c>
      <c r="B66" s="12">
        <f>B10+B25+B41+B20+B50</f>
        <v>75747.4</v>
      </c>
      <c r="C66" s="12">
        <f>C10</f>
        <v>0</v>
      </c>
      <c r="D66" s="12">
        <f>B66/B63*100</f>
        <v>0.9156845875301474</v>
      </c>
      <c r="E66" s="12">
        <f>E10+E25+E41+E20+E50</f>
        <v>584.7</v>
      </c>
      <c r="F66" s="12">
        <f>F10</f>
        <v>0</v>
      </c>
      <c r="G66" s="12">
        <f>E66/E63*100</f>
        <v>0.08405902893275978</v>
      </c>
      <c r="H66" s="12">
        <f t="shared" si="1"/>
        <v>0.7719076826399324</v>
      </c>
    </row>
    <row r="67" spans="1:8" ht="15" customHeight="1">
      <c r="A67" s="20" t="s">
        <v>50</v>
      </c>
      <c r="B67" s="12">
        <f>B11+B15+B21+B26+B32+B36+B42+B51+B61</f>
        <v>71454.9</v>
      </c>
      <c r="C67" s="12">
        <f>C11</f>
        <v>0</v>
      </c>
      <c r="D67" s="12">
        <f>B67/B63*100</f>
        <v>0.8637940131741542</v>
      </c>
      <c r="E67" s="12">
        <f>E11+E15+E21+E26+E32+E36+E42+E51+E61</f>
        <v>7534.5</v>
      </c>
      <c r="F67" s="12">
        <f>F11</f>
        <v>0</v>
      </c>
      <c r="G67" s="12">
        <f>E67/E63*100</f>
        <v>1.0831926688795597</v>
      </c>
      <c r="H67" s="12">
        <f t="shared" si="1"/>
        <v>10.54441332924684</v>
      </c>
    </row>
    <row r="68" spans="1:8" ht="30.75" customHeight="1">
      <c r="A68" s="19" t="s">
        <v>23</v>
      </c>
      <c r="B68" s="12">
        <f>B46+B53+B59</f>
        <v>4274343.140000001</v>
      </c>
      <c r="C68" s="12">
        <f>C46+C53+C59</f>
        <v>3022803.7</v>
      </c>
      <c r="D68" s="12">
        <f>B68/B63*100</f>
        <v>51.67108224326137</v>
      </c>
      <c r="E68" s="12">
        <f>E46+E53+E59</f>
        <v>373107.68799999997</v>
      </c>
      <c r="F68" s="12">
        <f>F46+F53+F59</f>
        <v>230815.2</v>
      </c>
      <c r="G68" s="12">
        <f>E68/E63*100</f>
        <v>53.63959285210724</v>
      </c>
      <c r="H68" s="12">
        <f t="shared" si="1"/>
        <v>8.729006440975628</v>
      </c>
    </row>
    <row r="69" spans="1:8" ht="15" customHeight="1">
      <c r="A69" s="20" t="s">
        <v>22</v>
      </c>
      <c r="B69" s="12">
        <f>B47+B54</f>
        <v>570309</v>
      </c>
      <c r="C69" s="12">
        <f>C47+C54</f>
        <v>309963.9</v>
      </c>
      <c r="D69" s="12">
        <f>B69/B63*100</f>
        <v>6.894271769456521</v>
      </c>
      <c r="E69" s="12">
        <f>E47+E54</f>
        <v>24135.2</v>
      </c>
      <c r="F69" s="12">
        <f>F47+F54</f>
        <v>0</v>
      </c>
      <c r="G69" s="12">
        <f>E69/E63*100</f>
        <v>3.4697818968666727</v>
      </c>
      <c r="H69" s="12">
        <f t="shared" si="1"/>
        <v>4.231951450880137</v>
      </c>
    </row>
    <row r="70" spans="1:8" ht="14.25" customHeight="1">
      <c r="A70" s="20" t="s">
        <v>13</v>
      </c>
      <c r="B70" s="12">
        <f>B63-B64-B65-B66-B67-B68-B69</f>
        <v>2753284.0999999987</v>
      </c>
      <c r="C70" s="12">
        <f>C63-C64-C65-C66-C67-C68-C69</f>
        <v>893453.5000000003</v>
      </c>
      <c r="D70" s="12">
        <f>B70/B63*100</f>
        <v>33.28351620599271</v>
      </c>
      <c r="E70" s="12">
        <f>E63-E64-E65-E66-E67-E68-E69</f>
        <v>262260.23700000026</v>
      </c>
      <c r="F70" s="12">
        <f>F63-F64-F65-F66-F67-F68-F69</f>
        <v>93875.70000000007</v>
      </c>
      <c r="G70" s="12">
        <f>E70/E63*100</f>
        <v>37.70367855292535</v>
      </c>
      <c r="H70" s="12">
        <f t="shared" si="1"/>
        <v>9.52536053217321</v>
      </c>
    </row>
    <row r="71" spans="1:8" ht="19.5" customHeight="1">
      <c r="A71" s="4"/>
      <c r="B71" s="7"/>
      <c r="C71" s="5"/>
      <c r="D71" s="5"/>
      <c r="E71" s="5"/>
      <c r="F71" s="5"/>
      <c r="G71" s="5"/>
      <c r="H71" s="5"/>
    </row>
    <row r="72" spans="1:8" ht="17.25" customHeight="1">
      <c r="A72" s="2"/>
      <c r="B72" s="2"/>
      <c r="C72" s="2" t="s">
        <v>36</v>
      </c>
      <c r="D72" s="2"/>
      <c r="E72" s="2"/>
      <c r="F72" s="2"/>
      <c r="G72" s="2"/>
      <c r="H72" s="2"/>
    </row>
    <row r="73" spans="1:8" ht="15.75" customHeight="1">
      <c r="A73" s="2"/>
      <c r="C73" s="2" t="s">
        <v>37</v>
      </c>
      <c r="D73" s="2"/>
      <c r="E73" s="2"/>
      <c r="F73" s="2"/>
      <c r="G73" s="2"/>
      <c r="H73" s="2"/>
    </row>
    <row r="74" ht="4.5" customHeight="1"/>
    <row r="75" ht="15.75" customHeight="1" hidden="1"/>
    <row r="76" ht="13.5" customHeight="1"/>
    <row r="77" spans="2:6" ht="18.75">
      <c r="B77" s="6"/>
      <c r="C77" s="6"/>
      <c r="E77" s="6"/>
      <c r="F77" s="6"/>
    </row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66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budget4</cp:lastModifiedBy>
  <cp:lastPrinted>2024-02-26T07:27:40Z</cp:lastPrinted>
  <dcterms:created xsi:type="dcterms:W3CDTF">2004-01-13T07:20:06Z</dcterms:created>
  <dcterms:modified xsi:type="dcterms:W3CDTF">2024-02-26T08:11:47Z</dcterms:modified>
  <cp:category/>
  <cp:version/>
  <cp:contentType/>
  <cp:contentStatus/>
</cp:coreProperties>
</file>